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ENHARIA\PRODUTOS\RASPADOR\"/>
    </mc:Choice>
  </mc:AlternateContent>
  <xr:revisionPtr revIDLastSave="0" documentId="13_ncr:1_{B6D8F774-A7B3-46C8-BCC5-44F184510805}" xr6:coauthVersionLast="47" xr6:coauthVersionMax="47" xr10:uidLastSave="{00000000-0000-0000-0000-000000000000}"/>
  <workbookProtection workbookAlgorithmName="SHA-512" workbookHashValue="N99x+VErCnD9lBVedlUyGoQFd74oxKy24gCDgh6lsweZPVg4lraWUGrbQldiZ2XkMHZDX0lBpUpUwezeny+d8A==" workbookSaltValue="oOUFUOup9kZw3vo4Sl+E/g==" workbookSpinCount="100000" lockStructure="1"/>
  <bookViews>
    <workbookView xWindow="28680" yWindow="-120" windowWidth="29040" windowHeight="15840" xr2:uid="{00000000-000D-0000-FFFF-FFFF00000000}"/>
  </bookViews>
  <sheets>
    <sheet name="Posicionamento_B_S" sheetId="3" r:id="rId1"/>
    <sheet name="Dado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D13" i="3" s="1"/>
  <c r="D11" i="3"/>
  <c r="D15" i="3" s="1"/>
  <c r="D14" i="3" l="1"/>
  <c r="D16" i="3" s="1"/>
</calcChain>
</file>

<file path=xl/sharedStrings.xml><?xml version="1.0" encoding="utf-8"?>
<sst xmlns="http://schemas.openxmlformats.org/spreadsheetml/2006/main" count="45" uniqueCount="30">
  <si>
    <t>mm</t>
  </si>
  <si>
    <t>ESPESSURA DA CORREIA</t>
  </si>
  <si>
    <t>-</t>
  </si>
  <si>
    <t>POSIÇÃO X</t>
  </si>
  <si>
    <t>POSIÇÃO Y</t>
  </si>
  <si>
    <t>POSIÇÃO Z</t>
  </si>
  <si>
    <t>dX</t>
  </si>
  <si>
    <t>dY</t>
  </si>
  <si>
    <t>ØTAMBOR + REVEST.</t>
  </si>
  <si>
    <t>ØD</t>
  </si>
  <si>
    <t>e</t>
  </si>
  <si>
    <t>X</t>
  </si>
  <si>
    <t>Y</t>
  </si>
  <si>
    <t>Z</t>
  </si>
  <si>
    <t>MODELO DE RASPADOR</t>
  </si>
  <si>
    <t>* Obrigatório</t>
  </si>
  <si>
    <t>β</t>
  </si>
  <si>
    <t>ÂNGULO DA CORREIA</t>
  </si>
  <si>
    <t>deg</t>
  </si>
  <si>
    <t>L</t>
  </si>
  <si>
    <t>*</t>
  </si>
  <si>
    <t>RASPADOR</t>
  </si>
  <si>
    <t>BES2-1</t>
  </si>
  <si>
    <t>BES2-2</t>
  </si>
  <si>
    <t>BES4-2</t>
  </si>
  <si>
    <t>BXS3-2</t>
  </si>
  <si>
    <t>BXS5-3</t>
  </si>
  <si>
    <t>DIST. LÂMINA E TAMBOR</t>
  </si>
  <si>
    <t>H</t>
  </si>
  <si>
    <t>ALTURA DA LÂMINA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</si>
</sst>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3257"/>
      <color rgb="FF1B0000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47625</xdr:rowOff>
    </xdr:from>
    <xdr:to>
      <xdr:col>4</xdr:col>
      <xdr:colOff>525375</xdr:colOff>
      <xdr:row>1</xdr:row>
      <xdr:rowOff>983625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9A9B50-634F-4CFF-B064-3AD129AC4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38125"/>
          <a:ext cx="3240000" cy="936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</xdr:row>
      <xdr:rowOff>1035891</xdr:rowOff>
    </xdr:from>
    <xdr:to>
      <xdr:col>4</xdr:col>
      <xdr:colOff>142875</xdr:colOff>
      <xdr:row>1</xdr:row>
      <xdr:rowOff>3133918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5209507-E47D-4785-6DD9-5455130C4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226391"/>
          <a:ext cx="2390775" cy="2098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A80C-801D-46B0-B89A-DA78BB63F35F}">
  <dimension ref="A1:F17"/>
  <sheetViews>
    <sheetView showGridLines="0" tabSelected="1" zoomScaleNormal="100" workbookViewId="0">
      <selection activeCell="D8" sqref="D8"/>
    </sheetView>
  </sheetViews>
  <sheetFormatPr defaultColWidth="0" defaultRowHeight="15" customHeight="1" zeroHeight="1" x14ac:dyDescent="0.25"/>
  <cols>
    <col min="1" max="1" width="3.7109375" style="3" customWidth="1"/>
    <col min="2" max="2" width="4.28515625" style="1" customWidth="1"/>
    <col min="3" max="3" width="28.7109375" style="3" customWidth="1"/>
    <col min="4" max="5" width="9.7109375" style="1" customWidth="1"/>
    <col min="6" max="6" width="3.7109375" style="3" customWidth="1"/>
    <col min="7" max="16384" width="9.140625" style="3" hidden="1"/>
  </cols>
  <sheetData>
    <row r="1" spans="2:6" ht="15" customHeight="1" x14ac:dyDescent="0.25"/>
    <row r="2" spans="2:6" ht="249.95" customHeight="1" x14ac:dyDescent="0.25">
      <c r="B2" s="20"/>
      <c r="C2" s="21"/>
      <c r="D2" s="21"/>
      <c r="E2" s="22"/>
    </row>
    <row r="3" spans="2:6" ht="15" customHeight="1" x14ac:dyDescent="0.25"/>
    <row r="4" spans="2:6" ht="15" customHeight="1" x14ac:dyDescent="0.25">
      <c r="B4" s="4"/>
      <c r="C4" s="5" t="s">
        <v>14</v>
      </c>
      <c r="D4" s="19" t="s">
        <v>26</v>
      </c>
      <c r="E4" s="6" t="s">
        <v>2</v>
      </c>
      <c r="F4" s="13" t="s">
        <v>20</v>
      </c>
    </row>
    <row r="5" spans="2:6" ht="15" customHeight="1" x14ac:dyDescent="0.25">
      <c r="B5" s="7" t="s">
        <v>9</v>
      </c>
      <c r="C5" s="3" t="s">
        <v>8</v>
      </c>
      <c r="D5" s="2">
        <v>2100</v>
      </c>
      <c r="E5" s="8" t="s">
        <v>0</v>
      </c>
      <c r="F5" s="13" t="s">
        <v>20</v>
      </c>
    </row>
    <row r="6" spans="2:6" ht="15" customHeight="1" x14ac:dyDescent="0.25">
      <c r="B6" s="7" t="s">
        <v>10</v>
      </c>
      <c r="C6" s="3" t="s">
        <v>1</v>
      </c>
      <c r="D6" s="2">
        <v>25</v>
      </c>
      <c r="E6" s="8" t="s">
        <v>0</v>
      </c>
      <c r="F6" s="13" t="s">
        <v>20</v>
      </c>
    </row>
    <row r="7" spans="2:6" ht="15" customHeight="1" x14ac:dyDescent="0.25">
      <c r="B7" s="7" t="s">
        <v>19</v>
      </c>
      <c r="C7" s="3" t="s">
        <v>27</v>
      </c>
      <c r="D7" s="2">
        <v>100</v>
      </c>
      <c r="E7" s="8" t="s">
        <v>0</v>
      </c>
      <c r="F7" s="13" t="s">
        <v>20</v>
      </c>
    </row>
    <row r="8" spans="2:6" ht="15" customHeight="1" x14ac:dyDescent="0.25">
      <c r="B8" s="9" t="s">
        <v>16</v>
      </c>
      <c r="C8" s="10" t="s">
        <v>17</v>
      </c>
      <c r="D8" s="17">
        <v>-15</v>
      </c>
      <c r="E8" s="11" t="s">
        <v>18</v>
      </c>
      <c r="F8" s="13" t="s">
        <v>20</v>
      </c>
    </row>
    <row r="9" spans="2:6" ht="15" customHeight="1" x14ac:dyDescent="0.25">
      <c r="B9" s="12" t="s">
        <v>15</v>
      </c>
    </row>
    <row r="10" spans="2:6" ht="15" customHeight="1" x14ac:dyDescent="0.25"/>
    <row r="11" spans="2:6" ht="15" hidden="1" customHeight="1" x14ac:dyDescent="0.25">
      <c r="C11" s="3" t="s">
        <v>6</v>
      </c>
      <c r="D11" s="1">
        <f>VLOOKUP($D$4,Dados!$A$1:$C$6,2,FALSE)</f>
        <v>95.25</v>
      </c>
      <c r="E11" s="1" t="s">
        <v>0</v>
      </c>
    </row>
    <row r="12" spans="2:6" ht="15" hidden="1" customHeight="1" x14ac:dyDescent="0.25">
      <c r="C12" s="3" t="s">
        <v>7</v>
      </c>
      <c r="D12" s="1">
        <f>VLOOKUP($D$4,Dados!$A$1:$C$6,3,FALSE)</f>
        <v>181.76</v>
      </c>
      <c r="E12" s="1" t="s">
        <v>0</v>
      </c>
    </row>
    <row r="13" spans="2:6" ht="15" customHeight="1" x14ac:dyDescent="0.25">
      <c r="B13" s="14" t="s">
        <v>28</v>
      </c>
      <c r="C13" s="5" t="s">
        <v>29</v>
      </c>
      <c r="D13" s="15">
        <f>D12</f>
        <v>181.76</v>
      </c>
      <c r="E13" s="6" t="s">
        <v>0</v>
      </c>
    </row>
    <row r="14" spans="2:6" ht="15" customHeight="1" x14ac:dyDescent="0.25">
      <c r="B14" s="7" t="s">
        <v>11</v>
      </c>
      <c r="C14" s="3" t="s">
        <v>3</v>
      </c>
      <c r="D14" s="18">
        <f>SIN(RADIANS(D8))*(D5/2+D6)-COS(RADIANS(D8))*D7+COS(RADIANS(D8))*D11+SIN(RADIANS(D8))*D12</f>
        <v>-329.86157079791707</v>
      </c>
      <c r="E14" s="8" t="s">
        <v>0</v>
      </c>
    </row>
    <row r="15" spans="2:6" ht="15" customHeight="1" x14ac:dyDescent="0.25">
      <c r="B15" s="7" t="s">
        <v>12</v>
      </c>
      <c r="C15" s="3" t="s">
        <v>4</v>
      </c>
      <c r="D15" s="18">
        <f>COS(RADIANS(D8))*(D5/2+D6)+SIN(RADIANS(D8))*D7-SIN(RADIANS(D8))*D11+COS(RADIANS(D8))*D12</f>
        <v>1212.7075509828126</v>
      </c>
      <c r="E15" s="8" t="s">
        <v>0</v>
      </c>
    </row>
    <row r="16" spans="2:6" ht="15" customHeight="1" x14ac:dyDescent="0.25">
      <c r="B16" s="9" t="s">
        <v>13</v>
      </c>
      <c r="C16" s="10" t="s">
        <v>5</v>
      </c>
      <c r="D16" s="16">
        <f>IFERROR(SQRT(D14^2+D15^2),"")</f>
        <v>1256.7689764232725</v>
      </c>
      <c r="E16" s="11" t="s">
        <v>0</v>
      </c>
    </row>
    <row r="17" spans="4:5" ht="15" customHeight="1" x14ac:dyDescent="0.25">
      <c r="D17" s="3"/>
      <c r="E17" s="3"/>
    </row>
  </sheetData>
  <sheetProtection algorithmName="SHA-512" hashValue="xzgvtlrZLfnsb0y1H5k6ZHVZlEeF05NLtviAA7KfYvuaugn12H4RPd4yk0WU7gVIeel8UPT/jmXz4vHEDAkqaw==" saltValue="YaIDj/Q+Dxjs/cDC1LaCcQ==" spinCount="100000" sheet="1" objects="1" scenarios="1" selectLockedCells="1"/>
  <mergeCells count="1">
    <mergeCell ref="B2:E2"/>
  </mergeCells>
  <dataValidations count="4">
    <dataValidation type="whole" errorStyle="warning" allowBlank="1" showInputMessage="1" showErrorMessage="1" errorTitle="Atenção!" error="É recomendado que a lâmina fique a uma distãncia entre 50 e 200 mm, afastado do tambor" sqref="D7" xr:uid="{BE8B2426-C9AD-42D8-9D68-2F5E4EE1C26C}">
      <formula1>50</formula1>
      <formula2>200</formula2>
    </dataValidation>
    <dataValidation type="whole" allowBlank="1" showInputMessage="1" showErrorMessage="1" errorTitle="Dado inválido" error="Considerar valores entre 0 e 35" sqref="D6" xr:uid="{575D0761-A109-4972-BA79-D2D2512A0E39}">
      <formula1>0</formula1>
      <formula2>35</formula2>
    </dataValidation>
    <dataValidation type="whole" allowBlank="1" showInputMessage="1" showErrorMessage="1" errorTitle="Dado inválido" error="Considerar valores entre 250 e 2400" sqref="D5" xr:uid="{76D3F7B9-9729-445E-8097-501399A9D0E3}">
      <formula1>250</formula1>
      <formula2>2400</formula2>
    </dataValidation>
    <dataValidation type="decimal" allowBlank="1" showInputMessage="1" showErrorMessage="1" errorTitle="Dado inválido!" error="Considerar valores entre -20 e 60" sqref="D8" xr:uid="{9E2EDCB4-270B-4C25-9ACB-6234C083BA6B}">
      <formula1>-20</formula1>
      <formula2>60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2BF6433-3B44-41B9-8CF6-5318C002A6F0}">
          <x14:formula1>
            <xm:f>Dados!$A$2:$A$6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E3B9-8E07-445D-9CC9-FC8D7D875CD0}">
  <dimension ref="A1:C6"/>
  <sheetViews>
    <sheetView workbookViewId="0">
      <selection activeCell="G8" sqref="G8"/>
    </sheetView>
  </sheetViews>
  <sheetFormatPr defaultRowHeight="15" x14ac:dyDescent="0.25"/>
  <cols>
    <col min="1" max="1" width="19.7109375" style="1" bestFit="1" customWidth="1"/>
    <col min="2" max="16384" width="9.140625" style="1"/>
  </cols>
  <sheetData>
    <row r="1" spans="1:3" x14ac:dyDescent="0.25">
      <c r="A1" s="1" t="s">
        <v>21</v>
      </c>
      <c r="B1" s="1" t="s">
        <v>6</v>
      </c>
      <c r="C1" s="1" t="s">
        <v>7</v>
      </c>
    </row>
    <row r="2" spans="1:3" x14ac:dyDescent="0.25">
      <c r="A2" s="1" t="s">
        <v>22</v>
      </c>
      <c r="B2" s="1">
        <v>0</v>
      </c>
      <c r="C2" s="1">
        <v>180.1</v>
      </c>
    </row>
    <row r="3" spans="1:3" x14ac:dyDescent="0.25">
      <c r="A3" s="1" t="s">
        <v>23</v>
      </c>
      <c r="B3" s="1">
        <v>0</v>
      </c>
      <c r="C3" s="1">
        <v>217.79</v>
      </c>
    </row>
    <row r="4" spans="1:3" x14ac:dyDescent="0.25">
      <c r="A4" s="1" t="s">
        <v>24</v>
      </c>
      <c r="B4" s="1">
        <v>0</v>
      </c>
      <c r="C4" s="1">
        <v>231.5</v>
      </c>
    </row>
    <row r="5" spans="1:3" x14ac:dyDescent="0.25">
      <c r="A5" s="1" t="s">
        <v>25</v>
      </c>
      <c r="B5" s="1">
        <v>33.89</v>
      </c>
      <c r="C5" s="1">
        <v>153.07</v>
      </c>
    </row>
    <row r="6" spans="1:3" x14ac:dyDescent="0.25">
      <c r="A6" s="1" t="s">
        <v>26</v>
      </c>
      <c r="B6" s="1">
        <v>95.25</v>
      </c>
      <c r="C6" s="1">
        <v>181.76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Posicionamento_B_S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Arrivabene</dc:creator>
  <cp:lastModifiedBy>Diego Arrivabene</cp:lastModifiedBy>
  <cp:lastPrinted>2023-03-28T16:39:52Z</cp:lastPrinted>
  <dcterms:created xsi:type="dcterms:W3CDTF">2019-09-13T16:48:52Z</dcterms:created>
  <dcterms:modified xsi:type="dcterms:W3CDTF">2023-08-08T15:46:32Z</dcterms:modified>
</cp:coreProperties>
</file>